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35" activeTab="2"/>
  </bookViews>
  <sheets>
    <sheet name="COV - mzdy RO" sheetId="1" r:id="rId1"/>
    <sheet name="Výpočet priem. ref. mzdy" sheetId="2" r:id="rId2"/>
    <sheet name="COV_rozdelenie na zdroje" sheetId="3" r:id="rId3"/>
  </sheets>
  <definedNames>
    <definedName name="_xlnm.Print_Area" localSheetId="2">'COV_rozdelenie na zdroje'!$A$1:$F$24</definedName>
    <definedName name="_xlnm.Print_Area" localSheetId="1">'Výpočet priem. ref. mzdy'!$A$1:$D$27</definedName>
  </definedNames>
  <calcPr calcId="152510"/>
</workbook>
</file>

<file path=xl/calcChain.xml><?xml version="1.0" encoding="utf-8"?>
<calcChain xmlns="http://schemas.openxmlformats.org/spreadsheetml/2006/main">
  <c r="D23" i="2" l="1"/>
  <c r="AA14" i="3"/>
  <c r="AA13" i="3"/>
  <c r="AA11" i="3"/>
  <c r="AA10" i="3"/>
  <c r="AB6" i="3"/>
  <c r="AC8" i="3"/>
  <c r="AC7" i="3"/>
  <c r="F8" i="1"/>
  <c r="C23" i="2"/>
  <c r="E14" i="1"/>
  <c r="F14" i="1"/>
  <c r="E11" i="1"/>
  <c r="C24" i="2"/>
  <c r="F11" i="1"/>
  <c r="F15" i="1"/>
  <c r="F16" i="1"/>
  <c r="E15" i="1"/>
  <c r="E16" i="1"/>
  <c r="C9" i="3"/>
  <c r="AE8" i="3"/>
  <c r="AD8" i="3"/>
  <c r="AE7" i="3"/>
  <c r="AD7" i="3"/>
  <c r="AF7" i="3"/>
  <c r="AG7" i="3"/>
  <c r="AE6" i="3"/>
  <c r="AC10" i="3"/>
  <c r="C10" i="3"/>
  <c r="AB10" i="3"/>
  <c r="AC11" i="3"/>
  <c r="AB11" i="3"/>
  <c r="AG8" i="3"/>
  <c r="AD10" i="3"/>
  <c r="AE10" i="3"/>
  <c r="AC13" i="3"/>
  <c r="AC14" i="3"/>
  <c r="AB14" i="3"/>
  <c r="AB13" i="3"/>
  <c r="C13" i="3"/>
  <c r="AG6" i="3"/>
  <c r="E10" i="3"/>
  <c r="AE11" i="3"/>
  <c r="AE9" i="3"/>
  <c r="AD13" i="3"/>
  <c r="AE13" i="3"/>
  <c r="E11" i="3"/>
  <c r="AE14" i="3"/>
  <c r="E13" i="3"/>
  <c r="E15" i="3"/>
  <c r="AE12" i="3"/>
  <c r="E14" i="3"/>
  <c r="E16" i="3"/>
</calcChain>
</file>

<file path=xl/sharedStrings.xml><?xml version="1.0" encoding="utf-8"?>
<sst xmlns="http://schemas.openxmlformats.org/spreadsheetml/2006/main" count="75" uniqueCount="61">
  <si>
    <t>Príloha č. 4 k Vyzvaniu na  TP č. 1/2016</t>
  </si>
  <si>
    <r>
      <t xml:space="preserve">Výpočet celkových  oprávnených  výdavkov - mzdy zamestnancov RO pre OP EVS  </t>
    </r>
    <r>
      <rPr>
        <sz val="11"/>
        <color theme="1"/>
        <rFont val="Calibri"/>
        <family val="2"/>
        <charset val="238"/>
        <scheme val="minor"/>
      </rPr>
      <t>(príloha ŽoNFP)</t>
    </r>
  </si>
  <si>
    <t>Oprávnené výdavky za zamestnancov (štátnozamestnanecký pomer, verejná služba, dohoda o práci vykonávanej mimo pracovného pomeru a pod.) do 31.12.2015</t>
  </si>
  <si>
    <t>a</t>
  </si>
  <si>
    <t>b</t>
  </si>
  <si>
    <t>c</t>
  </si>
  <si>
    <t>d</t>
  </si>
  <si>
    <t>e</t>
  </si>
  <si>
    <t>Priemerná referenčná mzda (mesačná celková cena práce) za zamestnanca RO pre OP EVS 
(EUR/mesiac)</t>
  </si>
  <si>
    <t>Predpokladaný priemerný počet zamestnancov za mesiac v zamestnaneckom pomere refundovaných z OP EVS v období refundácie - ekvivalent 100%-ných zamestnancov RO pre OP EVS 
(počet osôb)</t>
  </si>
  <si>
    <t>Predpokladané obdobie refundácie miezd 
(počet mesiacov)</t>
  </si>
  <si>
    <r>
      <t xml:space="preserve">Predpokladaná hodnota OV za obdobie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= </t>
    </r>
    <r>
      <rPr>
        <i/>
        <sz val="9"/>
        <color indexed="8"/>
        <rFont val="Calibri"/>
        <family val="2"/>
        <charset val="238"/>
      </rPr>
      <t>a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 xml:space="preserve">b </t>
    </r>
    <r>
      <rPr>
        <sz val="9"/>
        <color indexed="8"/>
        <rFont val="Calibri"/>
        <family val="2"/>
        <charset val="238"/>
      </rPr>
      <t>x</t>
    </r>
    <r>
      <rPr>
        <i/>
        <sz val="9"/>
        <color indexed="8"/>
        <rFont val="Calibri"/>
        <family val="2"/>
        <charset val="238"/>
      </rPr>
      <t xml:space="preserve"> c</t>
    </r>
    <r>
      <rPr>
        <sz val="9"/>
        <color indexed="8"/>
        <rFont val="Calibri"/>
        <family val="2"/>
        <charset val="238"/>
      </rPr>
      <t xml:space="preserve">)
</t>
    </r>
    <r>
      <rPr>
        <b/>
        <sz val="9"/>
        <color indexed="8"/>
        <rFont val="Calibri"/>
        <family val="2"/>
        <charset val="238"/>
      </rPr>
      <t>(EUR)</t>
    </r>
  </si>
  <si>
    <r>
      <t xml:space="preserve">Indexovaná hodnota OV pre n rokov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 xml:space="preserve">e </t>
    </r>
    <r>
      <rPr>
        <sz val="9"/>
        <color indexed="8"/>
        <rFont val="Calibri"/>
        <family val="2"/>
        <charset val="238"/>
      </rPr>
      <t xml:space="preserve">= 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1,04</t>
    </r>
    <r>
      <rPr>
        <i/>
        <vertAlign val="superscript"/>
        <sz val="9"/>
        <color indexed="8"/>
        <rFont val="Calibri"/>
        <family val="2"/>
        <charset val="238"/>
      </rPr>
      <t>c</t>
    </r>
    <r>
      <rPr>
        <sz val="9"/>
        <color indexed="8"/>
        <rFont val="Calibri"/>
        <family val="2"/>
        <charset val="238"/>
      </rPr>
      <t xml:space="preserve">)
</t>
    </r>
    <r>
      <rPr>
        <b/>
        <sz val="9"/>
        <color indexed="8"/>
        <rFont val="Calibri"/>
        <family val="2"/>
        <charset val="238"/>
      </rPr>
      <t>(EUR)</t>
    </r>
  </si>
  <si>
    <t>Zamestnanci -
štátnozamestnanecký pomer, verejná služba a pod. za obdobie od 01.01.2016 až n</t>
  </si>
  <si>
    <t>Priemerná referenčná mzda (hodinová celková cena práce) za zamestnanca OP EVS 
(EUR/h)</t>
  </si>
  <si>
    <t>Predpokladaný počet osobohodín refundácie miezd zamestnancov (dohody) RO pre OP EVS 
(počet hodín)</t>
  </si>
  <si>
    <r>
      <t xml:space="preserve">Predpokladaná hodnota OV za obdobie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= </t>
    </r>
    <r>
      <rPr>
        <i/>
        <sz val="9"/>
        <color indexed="8"/>
        <rFont val="Calibri"/>
        <family val="2"/>
        <charset val="238"/>
      </rPr>
      <t>a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b</t>
    </r>
    <r>
      <rPr>
        <sz val="9"/>
        <color indexed="8"/>
        <rFont val="Calibri"/>
        <family val="2"/>
        <charset val="238"/>
      </rPr>
      <t xml:space="preserve">) 
</t>
    </r>
    <r>
      <rPr>
        <b/>
        <sz val="9"/>
        <color indexed="8"/>
        <rFont val="Calibri"/>
        <family val="2"/>
        <charset val="238"/>
      </rPr>
      <t>(EUR)</t>
    </r>
  </si>
  <si>
    <r>
      <t xml:space="preserve">Indexovaná hodnota OV pre n rokov refundácie miezd
</t>
    </r>
    <r>
      <rPr>
        <sz val="9"/>
        <color indexed="8"/>
        <rFont val="Calibri"/>
        <family val="2"/>
        <charset val="238"/>
      </rPr>
      <t>(</t>
    </r>
    <r>
      <rPr>
        <i/>
        <sz val="9"/>
        <color indexed="8"/>
        <rFont val="Calibri"/>
        <family val="2"/>
        <charset val="238"/>
      </rPr>
      <t xml:space="preserve">e </t>
    </r>
    <r>
      <rPr>
        <sz val="9"/>
        <color indexed="8"/>
        <rFont val="Calibri"/>
        <family val="2"/>
        <charset val="238"/>
      </rPr>
      <t xml:space="preserve">= </t>
    </r>
    <r>
      <rPr>
        <i/>
        <sz val="9"/>
        <color indexed="8"/>
        <rFont val="Calibri"/>
        <family val="2"/>
        <charset val="238"/>
      </rPr>
      <t>d</t>
    </r>
    <r>
      <rPr>
        <sz val="9"/>
        <color indexed="8"/>
        <rFont val="Calibri"/>
        <family val="2"/>
        <charset val="238"/>
      </rPr>
      <t xml:space="preserve"> x </t>
    </r>
    <r>
      <rPr>
        <i/>
        <sz val="9"/>
        <color indexed="8"/>
        <rFont val="Calibri"/>
        <family val="2"/>
        <charset val="238"/>
      </rPr>
      <t>1,04</t>
    </r>
    <r>
      <rPr>
        <i/>
        <vertAlign val="superscript"/>
        <sz val="9"/>
        <color indexed="8"/>
        <rFont val="Calibri"/>
        <family val="2"/>
        <charset val="238"/>
      </rPr>
      <t>c</t>
    </r>
    <r>
      <rPr>
        <sz val="9"/>
        <color indexed="8"/>
        <rFont val="Calibri"/>
        <family val="2"/>
        <charset val="238"/>
      </rPr>
      <t xml:space="preserve">) 
</t>
    </r>
    <r>
      <rPr>
        <b/>
        <sz val="9"/>
        <color indexed="8"/>
        <rFont val="Calibri"/>
        <family val="2"/>
        <charset val="238"/>
      </rPr>
      <t>(EUR)</t>
    </r>
  </si>
  <si>
    <t>Zamestnanci -
dohoda o práci vykonávanej mimo pracovného pomeru za obdobie od 01.01.2016 až n</t>
  </si>
  <si>
    <t>Celkové oprávnené výdavky na mzdy (celková cena práce) oprávnených zamestnancov RO pre OP EVS (EUR)</t>
  </si>
  <si>
    <t>Celkové oprávnené výdavky na mzdy (celková cena práce) oprávnených zamestnancov RO pre OP EVS (zaokrúhlené na celé 1000 EUR nahor)</t>
  </si>
  <si>
    <t>Pozn.: Prijímateľ TP OP EVS je povinný overené podklady zamestnávateľa (MV SR) k preukazovaniu výpočtu oprávnených výdavkov v žiadosti o NFP držať ako súčasť projektového spisu pre účely výkonu kontroly na mieste a auditov.</t>
  </si>
  <si>
    <t>súčasť  Prílohy č. 4 k Vyzvaniu na TP č. 1/2016</t>
  </si>
  <si>
    <r>
      <t xml:space="preserve">Výpočet priemernej referenčnej mzdy (mesačná celková cena práce) za zamestnanca RO pre OP EVS
</t>
    </r>
    <r>
      <rPr>
        <sz val="11"/>
        <color theme="1"/>
        <rFont val="Calibri"/>
        <family val="2"/>
        <charset val="238"/>
        <scheme val="minor"/>
      </rPr>
      <t>(súčasť prílohy  ŽoNFP)</t>
    </r>
  </si>
  <si>
    <t>Referenčný rok (N)</t>
  </si>
  <si>
    <t>.............................</t>
  </si>
  <si>
    <t>Mesiac</t>
  </si>
  <si>
    <t>Počet oprávnených 100% zamestnancov RO pre OP EVS v mesiaci
(počet osôb)</t>
  </si>
  <si>
    <t>Celková oprávnená cena práce za 100% zamestnancov RO pre OP EVS v mesiaci
(EUR)*</t>
  </si>
  <si>
    <t xml:space="preserve"> </t>
  </si>
  <si>
    <t>A</t>
  </si>
  <si>
    <t>B</t>
  </si>
  <si>
    <t xml:space="preserve">C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</si>
  <si>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</si>
  <si>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</si>
  <si>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</si>
  <si>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</si>
  <si>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</si>
  <si>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</si>
  <si>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</si>
  <si>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</si>
  <si>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</si>
  <si>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</si>
  <si>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</si>
  <si>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</si>
  <si>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CELKOM za referenčný rok</t>
  </si>
  <si>
    <t>Počet zamestnancov 
(počet osôb)</t>
  </si>
  <si>
    <t>Výdavky na zamestnancov spolu 
(EUR)</t>
  </si>
  <si>
    <t>Priemerná referenčná mzda za zamestnanca RO pre OP EVS za mesiac v roku N
(EUR/mesiac)</t>
  </si>
  <si>
    <t>*Oprávnená cena práce sa započítava vrátane odmien, pre výpočet sa uplatňujú všetky oprávnené položky mzdy ako sú uvedené v časti 2.3 Vyzvania na TP č. 1/2016, zároveň však platia obmedzujúce podmienky podľa tej istej časti vyzvania.</t>
  </si>
  <si>
    <t>Regio spolu</t>
  </si>
  <si>
    <t>ROUND 2</t>
  </si>
  <si>
    <r>
      <t xml:space="preserve">Pomery financovania podľa relevancie k regiónom (v EUR)
</t>
    </r>
    <r>
      <rPr>
        <sz val="12"/>
        <rFont val="Calibri"/>
        <family val="2"/>
        <charset val="238"/>
        <scheme val="minor"/>
      </rPr>
      <t>(súčasť prílohy  ŽoNFP)</t>
    </r>
  </si>
  <si>
    <t>MRR</t>
  </si>
  <si>
    <t>VRR</t>
  </si>
  <si>
    <t>z toho podiel MRR</t>
  </si>
  <si>
    <t>z toho zdroj EÚ</t>
  </si>
  <si>
    <t>z toho zdroj ŠR</t>
  </si>
  <si>
    <t>z toho podiel RR</t>
  </si>
  <si>
    <t>zdroje EÚ spolu</t>
  </si>
  <si>
    <t>zdroje ŠR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</si>
</sst>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#,##0.000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i/>
      <vertAlign val="superscript"/>
      <sz val="9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1"/>
      <color theme="0" tint="-0.1499984740745262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 vertical="center" wrapText="1"/>
    </xf>
    <xf numFmtId="0" fontId="2" fillId="0" borderId="6" xfId="0" applyFont="1" applyBorder="1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1" fontId="0" fillId="0" borderId="10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5" fillId="3" borderId="23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4" fontId="5" fillId="3" borderId="31" xfId="0" applyNumberFormat="1" applyFont="1" applyFill="1" applyBorder="1" applyAlignment="1">
      <alignment horizontal="right" vertical="center" wrapText="1"/>
    </xf>
    <xf numFmtId="4" fontId="5" fillId="3" borderId="34" xfId="0" applyNumberFormat="1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4" fontId="6" fillId="0" borderId="5" xfId="0" applyNumberFormat="1" applyFont="1" applyBorder="1" applyAlignment="1">
      <alignment horizontal="center" vertical="center"/>
    </xf>
    <xf numFmtId="4" fontId="5" fillId="6" borderId="23" xfId="0" applyNumberFormat="1" applyFont="1" applyFill="1" applyBorder="1" applyAlignment="1">
      <alignment horizontal="right" vertical="center"/>
    </xf>
    <xf numFmtId="4" fontId="5" fillId="0" borderId="29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7" xfId="0" applyFont="1" applyBorder="1"/>
    <xf numFmtId="4" fontId="0" fillId="0" borderId="38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7" borderId="37" xfId="0" applyFill="1" applyBorder="1"/>
    <xf numFmtId="0" fontId="16" fillId="7" borderId="0" xfId="0" applyFont="1" applyFill="1" applyBorder="1" applyAlignment="1">
      <alignment horizontal="center"/>
    </xf>
    <xf numFmtId="4" fontId="17" fillId="7" borderId="0" xfId="0" applyNumberFormat="1" applyFont="1" applyFill="1" applyBorder="1"/>
    <xf numFmtId="165" fontId="0" fillId="7" borderId="0" xfId="0" applyNumberFormat="1" applyFill="1" applyBorder="1"/>
    <xf numFmtId="165" fontId="15" fillId="7" borderId="0" xfId="0" applyNumberFormat="1" applyFont="1" applyFill="1" applyBorder="1"/>
    <xf numFmtId="165" fontId="12" fillId="7" borderId="38" xfId="0" applyNumberFormat="1" applyFont="1" applyFill="1" applyBorder="1"/>
    <xf numFmtId="0" fontId="0" fillId="7" borderId="0" xfId="0" applyFill="1" applyBorder="1"/>
    <xf numFmtId="165" fontId="13" fillId="7" borderId="0" xfId="0" applyNumberFormat="1" applyFont="1" applyFill="1" applyBorder="1" applyAlignment="1">
      <alignment horizontal="center"/>
    </xf>
    <xf numFmtId="4" fontId="18" fillId="7" borderId="0" xfId="0" applyNumberFormat="1" applyFont="1" applyFill="1" applyBorder="1" applyAlignment="1"/>
    <xf numFmtId="0" fontId="0" fillId="7" borderId="38" xfId="0" applyFill="1" applyBorder="1"/>
    <xf numFmtId="0" fontId="0" fillId="7" borderId="37" xfId="0" applyFill="1" applyBorder="1" applyAlignment="1">
      <alignment horizontal="center" vertical="center"/>
    </xf>
    <xf numFmtId="165" fontId="14" fillId="7" borderId="0" xfId="0" applyNumberFormat="1" applyFont="1" applyFill="1" applyBorder="1"/>
    <xf numFmtId="4" fontId="12" fillId="7" borderId="0" xfId="0" applyNumberFormat="1" applyFont="1" applyFill="1" applyBorder="1" applyAlignment="1">
      <alignment vertical="center"/>
    </xf>
    <xf numFmtId="0" fontId="0" fillId="7" borderId="37" xfId="0" applyFill="1" applyBorder="1" applyAlignment="1">
      <alignment horizontal="right" vertical="center"/>
    </xf>
    <xf numFmtId="4" fontId="18" fillId="7" borderId="0" xfId="0" applyNumberFormat="1" applyFont="1" applyFill="1" applyBorder="1" applyAlignment="1">
      <alignment vertical="center"/>
    </xf>
    <xf numFmtId="0" fontId="0" fillId="7" borderId="19" xfId="0" applyFill="1" applyBorder="1" applyAlignment="1">
      <alignment horizontal="right" vertical="center"/>
    </xf>
    <xf numFmtId="0" fontId="0" fillId="7" borderId="42" xfId="0" applyFill="1" applyBorder="1"/>
    <xf numFmtId="165" fontId="0" fillId="7" borderId="42" xfId="0" applyNumberFormat="1" applyFill="1" applyBorder="1"/>
    <xf numFmtId="4" fontId="12" fillId="7" borderId="42" xfId="0" applyNumberFormat="1" applyFont="1" applyFill="1" applyBorder="1" applyAlignment="1">
      <alignment vertical="center"/>
    </xf>
    <xf numFmtId="0" fontId="0" fillId="7" borderId="20" xfId="0" applyFill="1" applyBorder="1"/>
    <xf numFmtId="0" fontId="1" fillId="4" borderId="45" xfId="0" applyFont="1" applyFill="1" applyBorder="1" applyAlignment="1">
      <alignment vertical="center"/>
    </xf>
    <xf numFmtId="164" fontId="0" fillId="0" borderId="41" xfId="0" applyNumberFormat="1" applyBorder="1"/>
    <xf numFmtId="2" fontId="1" fillId="4" borderId="16" xfId="0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27" xfId="0" applyBorder="1"/>
    <xf numFmtId="4" fontId="0" fillId="0" borderId="22" xfId="0" applyNumberFormat="1" applyBorder="1" applyAlignment="1">
      <alignment horizontal="right" vertical="center"/>
    </xf>
    <xf numFmtId="0" fontId="0" fillId="0" borderId="45" xfId="0" applyBorder="1" applyAlignment="1">
      <alignment vertical="center"/>
    </xf>
    <xf numFmtId="164" fontId="0" fillId="0" borderId="46" xfId="0" applyNumberFormat="1" applyBorder="1" applyAlignment="1">
      <alignment vertical="center"/>
    </xf>
    <xf numFmtId="0" fontId="1" fillId="4" borderId="4" xfId="0" applyFont="1" applyFill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1" fillId="4" borderId="47" xfId="0" applyFont="1" applyFill="1" applyBorder="1" applyAlignment="1">
      <alignment horizontal="left" vertical="center"/>
    </xf>
    <xf numFmtId="0" fontId="1" fillId="4" borderId="48" xfId="0" applyFont="1" applyFill="1" applyBorder="1" applyAlignment="1">
      <alignment horizontal="left" vertical="center"/>
    </xf>
    <xf numFmtId="164" fontId="0" fillId="0" borderId="36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39" xfId="0" applyNumberFormat="1" applyBorder="1" applyAlignment="1">
      <alignment horizontal="right" vertical="center"/>
    </xf>
    <xf numFmtId="4" fontId="0" fillId="0" borderId="44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2" fontId="0" fillId="7" borderId="0" xfId="0" applyNumberFormat="1" applyFill="1" applyBorder="1"/>
    <xf numFmtId="2" fontId="0" fillId="7" borderId="42" xfId="0" applyNumberFormat="1" applyFill="1" applyBorder="1"/>
    <xf numFmtId="0" fontId="0" fillId="7" borderId="17" xfId="0" applyFill="1" applyBorder="1"/>
    <xf numFmtId="4" fontId="17" fillId="7" borderId="35" xfId="0" applyNumberFormat="1" applyFont="1" applyFill="1" applyBorder="1"/>
    <xf numFmtId="0" fontId="0" fillId="7" borderId="35" xfId="0" applyFill="1" applyBorder="1"/>
    <xf numFmtId="0" fontId="0" fillId="7" borderId="18" xfId="0" applyFill="1" applyBorder="1"/>
    <xf numFmtId="4" fontId="5" fillId="0" borderId="29" xfId="0" applyNumberFormat="1" applyFont="1" applyBorder="1" applyAlignment="1">
      <alignment horizontal="right" vertical="center"/>
    </xf>
    <xf numFmtId="4" fontId="5" fillId="0" borderId="49" xfId="0" applyNumberFormat="1" applyFont="1" applyFill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4" borderId="21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0" fillId="0" borderId="42" xfId="0" applyBorder="1" applyAlignment="1">
      <alignment horizontal="right"/>
    </xf>
    <xf numFmtId="0" fontId="0" fillId="0" borderId="0" xfId="0" applyNumberForma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4" fontId="0" fillId="6" borderId="21" xfId="0" applyNumberFormat="1" applyFill="1" applyBorder="1" applyAlignment="1">
      <alignment horizontal="center" vertical="center"/>
    </xf>
    <xf numFmtId="4" fontId="0" fillId="6" borderId="22" xfId="0" applyNumberForma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19" fillId="8" borderId="17" xfId="0" applyFont="1" applyFill="1" applyBorder="1" applyAlignment="1">
      <alignment horizontal="center" vertical="center" wrapText="1"/>
    </xf>
    <xf numFmtId="0" fontId="19" fillId="8" borderId="35" xfId="0" applyFont="1" applyFill="1" applyBorder="1" applyAlignment="1">
      <alignment horizontal="center" vertical="center"/>
    </xf>
    <xf numFmtId="0" fontId="19" fillId="8" borderId="18" xfId="0" applyFont="1" applyFill="1" applyBorder="1" applyAlignment="1">
      <alignment horizontal="center" vertical="center"/>
    </xf>
    <xf numFmtId="0" fontId="19" fillId="8" borderId="19" xfId="0" applyFont="1" applyFill="1" applyBorder="1" applyAlignment="1">
      <alignment horizontal="center" vertical="center"/>
    </xf>
    <xf numFmtId="0" fontId="19" fillId="8" borderId="42" xfId="0" applyFont="1" applyFill="1" applyBorder="1" applyAlignment="1">
      <alignment horizontal="center" vertical="center"/>
    </xf>
    <xf numFmtId="0" fontId="19" fillId="8" borderId="2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0</xdr:row>
      <xdr:rowOff>0</xdr:rowOff>
    </xdr:from>
    <xdr:to>
      <xdr:col>5</xdr:col>
      <xdr:colOff>1400175</xdr:colOff>
      <xdr:row>5</xdr:row>
      <xdr:rowOff>0</xdr:rowOff>
    </xdr:to>
    <xdr:pic>
      <xdr:nvPicPr>
        <xdr:cNvPr id="1041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0"/>
          <a:ext cx="38290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800100</xdr:colOff>
      <xdr:row>5</xdr:row>
      <xdr:rowOff>0</xdr:rowOff>
    </xdr:to>
    <xdr:pic>
      <xdr:nvPicPr>
        <xdr:cNvPr id="1042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04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4</xdr:row>
      <xdr:rowOff>0</xdr:rowOff>
    </xdr:to>
    <xdr:pic>
      <xdr:nvPicPr>
        <xdr:cNvPr id="2065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876300</xdr:colOff>
      <xdr:row>0</xdr:row>
      <xdr:rowOff>0</xdr:rowOff>
    </xdr:from>
    <xdr:to>
      <xdr:col>3</xdr:col>
      <xdr:colOff>2200275</xdr:colOff>
      <xdr:row>4</xdr:row>
      <xdr:rowOff>0</xdr:rowOff>
    </xdr:to>
    <xdr:pic>
      <xdr:nvPicPr>
        <xdr:cNvPr id="2066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0"/>
          <a:ext cx="3038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485775</xdr:colOff>
      <xdr:row>4</xdr:row>
      <xdr:rowOff>114300</xdr:rowOff>
    </xdr:to>
    <xdr:pic>
      <xdr:nvPicPr>
        <xdr:cNvPr id="2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30480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0</xdr:row>
      <xdr:rowOff>133350</xdr:rowOff>
    </xdr:from>
    <xdr:to>
      <xdr:col>5</xdr:col>
      <xdr:colOff>47625</xdr:colOff>
      <xdr:row>4</xdr:row>
      <xdr:rowOff>123825</xdr:rowOff>
    </xdr:to>
    <xdr:pic>
      <xdr:nvPicPr>
        <xdr:cNvPr id="3" name="Obrázok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675" y="133350"/>
          <a:ext cx="3038475" cy="755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7"/>
  <sheetViews>
    <sheetView view="pageBreakPreview" zoomScale="130" zoomScaleNormal="100" zoomScaleSheetLayoutView="130" workbookViewId="0">
      <selection activeCell="A14" sqref="A14"/>
    </sheetView>
  </sheetViews>
  <sheetFormatPr defaultRowHeight="15" x14ac:dyDescent="0.25"/>
  <cols>
    <col min="1" max="1" width="23.140625" customWidth="1"/>
    <col min="2" max="2" width="21.7109375" customWidth="1"/>
    <col min="3" max="3" width="33.7109375" customWidth="1"/>
    <col min="4" max="4" width="23.7109375" customWidth="1"/>
    <col min="5" max="5" width="22.5703125" customWidth="1"/>
    <col min="6" max="6" width="21.140625" customWidth="1"/>
  </cols>
  <sheetData>
    <row r="6" spans="1:6" ht="15.75" thickBot="1" x14ac:dyDescent="0.3">
      <c r="E6" t="s">
        <v>0</v>
      </c>
    </row>
    <row r="7" spans="1:6" ht="25.5" customHeight="1" thickBot="1" x14ac:dyDescent="0.3">
      <c r="A7" s="86" t="s">
        <v>1</v>
      </c>
      <c r="B7" s="87"/>
      <c r="C7" s="87"/>
      <c r="D7" s="87"/>
      <c r="E7" s="87"/>
      <c r="F7" s="88"/>
    </row>
    <row r="8" spans="1:6" ht="25.5" customHeight="1" thickBot="1" x14ac:dyDescent="0.3">
      <c r="A8" s="91" t="s">
        <v>2</v>
      </c>
      <c r="B8" s="92"/>
      <c r="C8" s="92"/>
      <c r="D8" s="92"/>
      <c r="E8" s="33">
        <v>0</v>
      </c>
      <c r="F8" s="18">
        <f>E8</f>
        <v>0</v>
      </c>
    </row>
    <row r="9" spans="1:6" x14ac:dyDescent="0.25">
      <c r="A9" s="89"/>
      <c r="B9" s="19" t="s">
        <v>3</v>
      </c>
      <c r="C9" s="19" t="s">
        <v>4</v>
      </c>
      <c r="D9" s="19" t="s">
        <v>5</v>
      </c>
      <c r="E9" s="20" t="s">
        <v>6</v>
      </c>
      <c r="F9" s="21" t="s">
        <v>7</v>
      </c>
    </row>
    <row r="10" spans="1:6" s="1" customFormat="1" ht="72" x14ac:dyDescent="0.25">
      <c r="A10" s="90"/>
      <c r="B10" s="22" t="s">
        <v>8</v>
      </c>
      <c r="C10" s="22" t="s">
        <v>9</v>
      </c>
      <c r="D10" s="22" t="s">
        <v>10</v>
      </c>
      <c r="E10" s="23" t="s">
        <v>11</v>
      </c>
      <c r="F10" s="24" t="s">
        <v>12</v>
      </c>
    </row>
    <row r="11" spans="1:6" s="1" customFormat="1" ht="48.75" thickBot="1" x14ac:dyDescent="0.3">
      <c r="A11" s="25" t="s">
        <v>13</v>
      </c>
      <c r="B11" s="26">
        <v>0</v>
      </c>
      <c r="C11" s="26">
        <v>0</v>
      </c>
      <c r="D11" s="26">
        <v>0</v>
      </c>
      <c r="E11" s="27">
        <f>B11*C11*D11</f>
        <v>0</v>
      </c>
      <c r="F11" s="28">
        <f>E11*(1.04^(D11/12))</f>
        <v>0</v>
      </c>
    </row>
    <row r="12" spans="1:6" x14ac:dyDescent="0.25">
      <c r="A12" s="89"/>
      <c r="B12" s="19" t="s">
        <v>3</v>
      </c>
      <c r="C12" s="19" t="s">
        <v>4</v>
      </c>
      <c r="D12" s="19" t="s">
        <v>5</v>
      </c>
      <c r="E12" s="20" t="s">
        <v>6</v>
      </c>
      <c r="F12" s="21" t="s">
        <v>7</v>
      </c>
    </row>
    <row r="13" spans="1:6" s="1" customFormat="1" ht="60" x14ac:dyDescent="0.25">
      <c r="A13" s="90"/>
      <c r="B13" s="22" t="s">
        <v>14</v>
      </c>
      <c r="C13" s="29" t="s">
        <v>15</v>
      </c>
      <c r="D13" s="22" t="s">
        <v>10</v>
      </c>
      <c r="E13" s="23" t="s">
        <v>16</v>
      </c>
      <c r="F13" s="24" t="s">
        <v>17</v>
      </c>
    </row>
    <row r="14" spans="1:6" ht="48.75" thickBot="1" x14ac:dyDescent="0.3">
      <c r="A14" s="30" t="s">
        <v>18</v>
      </c>
      <c r="B14" s="31">
        <v>0</v>
      </c>
      <c r="C14" s="26">
        <v>0</v>
      </c>
      <c r="D14" s="26">
        <v>0</v>
      </c>
      <c r="E14" s="27">
        <f>B14*C14</f>
        <v>0</v>
      </c>
      <c r="F14" s="28">
        <f>E14*(1.04^(D14/12))</f>
        <v>0</v>
      </c>
    </row>
    <row r="15" spans="1:6" ht="15.75" thickBot="1" x14ac:dyDescent="0.3">
      <c r="A15" s="91" t="s">
        <v>19</v>
      </c>
      <c r="B15" s="92"/>
      <c r="C15" s="92"/>
      <c r="D15" s="93"/>
      <c r="E15" s="32">
        <f>SUM(E14,E11,E8)</f>
        <v>0</v>
      </c>
      <c r="F15" s="32">
        <f>SUM(F14,F11,F8)</f>
        <v>0</v>
      </c>
    </row>
    <row r="16" spans="1:6" ht="24.75" customHeight="1" thickBot="1" x14ac:dyDescent="0.3">
      <c r="A16" s="91" t="s">
        <v>20</v>
      </c>
      <c r="B16" s="92"/>
      <c r="C16" s="92"/>
      <c r="D16" s="93"/>
      <c r="E16" s="82">
        <f>ROUNDUP(E15,-3)</f>
        <v>0</v>
      </c>
      <c r="F16" s="83">
        <f>ROUNDUP(F15,-3)</f>
        <v>0</v>
      </c>
    </row>
    <row r="17" spans="1:6" x14ac:dyDescent="0.25">
      <c r="A17" s="85" t="s">
        <v>21</v>
      </c>
      <c r="B17" s="85"/>
      <c r="C17" s="85"/>
      <c r="D17" s="85"/>
      <c r="E17" s="85"/>
      <c r="F17" s="85"/>
    </row>
  </sheetData>
  <mergeCells count="7">
    <mergeCell ref="A17:F17"/>
    <mergeCell ref="A7:F7"/>
    <mergeCell ref="A9:A10"/>
    <mergeCell ref="A15:D15"/>
    <mergeCell ref="A12:A13"/>
    <mergeCell ref="A8:D8"/>
    <mergeCell ref="A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27"/>
  <sheetViews>
    <sheetView workbookViewId="0">
      <selection activeCell="C44" sqref="C44"/>
    </sheetView>
  </sheetViews>
  <sheetFormatPr defaultRowHeight="15" x14ac:dyDescent="0.25"/>
  <cols>
    <col min="1" max="2" width="18.85546875" customWidth="1"/>
    <col min="3" max="3" width="25.7109375" customWidth="1"/>
    <col min="4" max="4" width="33.140625" customWidth="1"/>
    <col min="5" max="5" width="26" customWidth="1"/>
  </cols>
  <sheetData>
    <row r="5" spans="1:5" ht="15.75" thickBot="1" x14ac:dyDescent="0.3">
      <c r="C5" s="94" t="s">
        <v>22</v>
      </c>
      <c r="D5" s="94"/>
    </row>
    <row r="6" spans="1:5" ht="63.75" customHeight="1" x14ac:dyDescent="0.25">
      <c r="A6" s="100" t="s">
        <v>23</v>
      </c>
      <c r="B6" s="101"/>
      <c r="C6" s="101"/>
      <c r="D6" s="102"/>
    </row>
    <row r="7" spans="1:5" ht="30.75" customHeight="1" thickBot="1" x14ac:dyDescent="0.3">
      <c r="A7" s="2" t="s">
        <v>24</v>
      </c>
      <c r="B7" s="103" t="s">
        <v>25</v>
      </c>
      <c r="C7" s="103"/>
      <c r="D7" s="104"/>
    </row>
    <row r="8" spans="1:5" ht="60" x14ac:dyDescent="0.25">
      <c r="A8" s="96" t="s">
        <v>26</v>
      </c>
      <c r="B8" s="97"/>
      <c r="C8" s="8" t="s">
        <v>27</v>
      </c>
      <c r="D8" s="84" t="s">
        <v>28</v>
      </c>
      <c r="E8" t="s">
        <v>29</v>
      </c>
    </row>
    <row r="9" spans="1:5" x14ac:dyDescent="0.25">
      <c r="A9" s="98" t="s">
        <v>30</v>
      </c>
      <c r="B9" s="99"/>
      <c r="C9" s="16" t="s">
        <v>31</v>
      </c>
      <c r="D9" s="17" t="s">
        <v>32</v>
      </c>
    </row>
    <row r="10" spans="1:5" x14ac:dyDescent="0.25">
      <c r="A10" s="3">
        <v>1</v>
      </c>
      <c r="B10" s="4" t="s">
        <v>33</v>
      </c>
      <c r="C10" s="10"/>
      <c r="D10" s="11"/>
    </row>
    <row r="11" spans="1:5" x14ac:dyDescent="0.25">
      <c r="A11" s="3">
        <v>2</v>
      </c>
      <c r="B11" s="4" t="s">
        <v>34</v>
      </c>
      <c r="C11" s="10"/>
      <c r="D11" s="11"/>
    </row>
    <row r="12" spans="1:5" x14ac:dyDescent="0.25">
      <c r="A12" s="3">
        <v>3</v>
      </c>
      <c r="B12" s="4" t="s">
        <v>35</v>
      </c>
      <c r="C12" s="10"/>
      <c r="D12" s="11"/>
    </row>
    <row r="13" spans="1:5" x14ac:dyDescent="0.25">
      <c r="A13" s="3">
        <v>4</v>
      </c>
      <c r="B13" s="4" t="s">
        <v>36</v>
      </c>
      <c r="C13" s="10"/>
      <c r="D13" s="11"/>
    </row>
    <row r="14" spans="1:5" x14ac:dyDescent="0.25">
      <c r="A14" s="3">
        <v>5</v>
      </c>
      <c r="B14" s="4" t="s">
        <v>37</v>
      </c>
      <c r="C14" s="10"/>
      <c r="D14" s="11"/>
    </row>
    <row r="15" spans="1:5" x14ac:dyDescent="0.25">
      <c r="A15" s="3">
        <v>6</v>
      </c>
      <c r="B15" s="4" t="s">
        <v>38</v>
      </c>
      <c r="C15" s="10"/>
      <c r="D15" s="11"/>
    </row>
    <row r="16" spans="1:5" x14ac:dyDescent="0.25">
      <c r="A16" s="3">
        <v>7</v>
      </c>
      <c r="B16" s="4" t="s">
        <v>39</v>
      </c>
      <c r="C16" s="10"/>
      <c r="D16" s="11"/>
    </row>
    <row r="17" spans="1:4" x14ac:dyDescent="0.25">
      <c r="A17" s="3">
        <v>8</v>
      </c>
      <c r="B17" s="4" t="s">
        <v>40</v>
      </c>
      <c r="C17" s="10"/>
      <c r="D17" s="11"/>
    </row>
    <row r="18" spans="1:4" x14ac:dyDescent="0.25">
      <c r="A18" s="3">
        <v>9</v>
      </c>
      <c r="B18" s="4" t="s">
        <v>41</v>
      </c>
      <c r="C18" s="10"/>
      <c r="D18" s="11"/>
    </row>
    <row r="19" spans="1:4" x14ac:dyDescent="0.25">
      <c r="A19" s="3">
        <v>10</v>
      </c>
      <c r="B19" s="4" t="s">
        <v>42</v>
      </c>
      <c r="C19" s="10"/>
      <c r="D19" s="11"/>
    </row>
    <row r="20" spans="1:4" x14ac:dyDescent="0.25">
      <c r="A20" s="3">
        <v>11</v>
      </c>
      <c r="B20" s="4" t="s">
        <v>43</v>
      </c>
      <c r="C20" s="10"/>
      <c r="D20" s="11"/>
    </row>
    <row r="21" spans="1:4" ht="15.75" thickBot="1" x14ac:dyDescent="0.3">
      <c r="A21" s="5">
        <v>12</v>
      </c>
      <c r="B21" s="6" t="s">
        <v>44</v>
      </c>
      <c r="C21" s="12"/>
      <c r="D21" s="13"/>
    </row>
    <row r="22" spans="1:4" ht="30" customHeight="1" x14ac:dyDescent="0.25">
      <c r="A22" s="105" t="s">
        <v>45</v>
      </c>
      <c r="B22" s="106"/>
      <c r="C22" s="9" t="s">
        <v>46</v>
      </c>
      <c r="D22" s="7" t="s">
        <v>47</v>
      </c>
    </row>
    <row r="23" spans="1:4" ht="30" customHeight="1" thickBot="1" x14ac:dyDescent="0.3">
      <c r="A23" s="107"/>
      <c r="B23" s="108"/>
      <c r="C23" s="14">
        <f>SUM(C10:C21)</f>
        <v>0</v>
      </c>
      <c r="D23" s="15">
        <f>SUM(D10:D21)</f>
        <v>0</v>
      </c>
    </row>
    <row r="24" spans="1:4" ht="64.5" customHeight="1" thickBot="1" x14ac:dyDescent="0.3">
      <c r="A24" s="111" t="s">
        <v>48</v>
      </c>
      <c r="B24" s="112"/>
      <c r="C24" s="109" t="e">
        <f>D23/C23</f>
        <v>#DIV/0!</v>
      </c>
      <c r="D24" s="110"/>
    </row>
    <row r="26" spans="1:4" ht="50.25" customHeight="1" x14ac:dyDescent="0.25">
      <c r="A26" s="95" t="s">
        <v>49</v>
      </c>
      <c r="B26" s="95"/>
      <c r="C26" s="95"/>
      <c r="D26" s="95"/>
    </row>
    <row r="27" spans="1:4" ht="5.25" customHeight="1" x14ac:dyDescent="0.25">
      <c r="A27" s="95"/>
      <c r="B27" s="95"/>
      <c r="C27" s="95"/>
      <c r="D27" s="95"/>
    </row>
  </sheetData>
  <mergeCells count="9">
    <mergeCell ref="C5:D5"/>
    <mergeCell ref="A26:D27"/>
    <mergeCell ref="A8:B8"/>
    <mergeCell ref="A9:B9"/>
    <mergeCell ref="A6:D6"/>
    <mergeCell ref="B7:D7"/>
    <mergeCell ref="A22:B23"/>
    <mergeCell ref="C24:D24"/>
    <mergeCell ref="A24:B2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G16"/>
  <sheetViews>
    <sheetView tabSelected="1" zoomScaleNormal="100" zoomScaleSheetLayoutView="90" workbookViewId="0">
      <pane xSplit="6" topLeftCell="H1" activePane="topRight" state="frozen"/>
      <selection pane="topRight" activeCell="R9" sqref="R9"/>
    </sheetView>
  </sheetViews>
  <sheetFormatPr defaultRowHeight="15" x14ac:dyDescent="0.25"/>
  <cols>
    <col min="1" max="1" width="5.140625" customWidth="1"/>
    <col min="2" max="2" width="33.28515625" customWidth="1"/>
    <col min="3" max="3" width="16.28515625" customWidth="1"/>
    <col min="4" max="5" width="14.5703125" customWidth="1"/>
    <col min="6" max="6" width="5.85546875" customWidth="1"/>
    <col min="26" max="27" width="9.140625" hidden="1" customWidth="1"/>
    <col min="28" max="28" width="15.42578125" hidden="1" customWidth="1"/>
    <col min="29" max="29" width="14.85546875" hidden="1" customWidth="1"/>
    <col min="30" max="30" width="15.42578125" hidden="1" customWidth="1"/>
    <col min="31" max="31" width="16.140625" hidden="1" customWidth="1"/>
    <col min="32" max="32" width="17.42578125" hidden="1" customWidth="1"/>
    <col min="33" max="33" width="25.28515625" hidden="1" customWidth="1"/>
  </cols>
  <sheetData>
    <row r="5" spans="2:33" ht="15.75" thickBot="1" x14ac:dyDescent="0.3"/>
    <row r="6" spans="2:33" ht="15.75" thickBot="1" x14ac:dyDescent="0.3">
      <c r="C6" s="94" t="s">
        <v>22</v>
      </c>
      <c r="D6" s="94"/>
      <c r="E6" s="94"/>
      <c r="Z6" s="78"/>
      <c r="AA6" s="79" t="s">
        <v>50</v>
      </c>
      <c r="AB6" s="79">
        <f>SUM(AB7:AB8)</f>
        <v>9527890462</v>
      </c>
      <c r="AC6" s="80"/>
      <c r="AD6" s="80" t="s">
        <v>51</v>
      </c>
      <c r="AE6" s="80">
        <f>SUM(AE7:AE8)</f>
        <v>0</v>
      </c>
      <c r="AF6" s="80"/>
      <c r="AG6" s="81">
        <f>SUM(AG7:AG8)</f>
        <v>0</v>
      </c>
    </row>
    <row r="7" spans="2:33" x14ac:dyDescent="0.25">
      <c r="B7" s="115" t="s">
        <v>52</v>
      </c>
      <c r="C7" s="116"/>
      <c r="D7" s="116"/>
      <c r="E7" s="117"/>
      <c r="Z7" s="39"/>
      <c r="AA7" s="40" t="s">
        <v>53</v>
      </c>
      <c r="AB7" s="41">
        <v>9199151642</v>
      </c>
      <c r="AC7" s="42">
        <f>AB7/AB6</f>
        <v>0.96549720829483654</v>
      </c>
      <c r="AD7" s="43">
        <f>ROUND(AE7,2)</f>
        <v>0</v>
      </c>
      <c r="AE7" s="42">
        <f>AC7*C9</f>
        <v>0</v>
      </c>
      <c r="AF7" s="42">
        <f>AD7-AE7</f>
        <v>0</v>
      </c>
      <c r="AG7" s="44">
        <f>IF(AD7&gt;AE7,AD7-ROUNDUP(AF7,2),AD7)</f>
        <v>0</v>
      </c>
    </row>
    <row r="8" spans="2:33" ht="26.25" customHeight="1" thickBot="1" x14ac:dyDescent="0.3">
      <c r="B8" s="118"/>
      <c r="C8" s="119"/>
      <c r="D8" s="119"/>
      <c r="E8" s="120"/>
      <c r="Z8" s="39"/>
      <c r="AA8" s="40" t="s">
        <v>54</v>
      </c>
      <c r="AB8" s="41">
        <v>328738820</v>
      </c>
      <c r="AC8" s="42">
        <f>AB8/AB6</f>
        <v>3.4502791705163495E-2</v>
      </c>
      <c r="AD8" s="42">
        <f>ROUND(AE8,2)</f>
        <v>0</v>
      </c>
      <c r="AE8" s="42">
        <f>AC8*C9</f>
        <v>0</v>
      </c>
      <c r="AF8" s="45"/>
      <c r="AG8" s="44">
        <f>C9-AG7</f>
        <v>0</v>
      </c>
    </row>
    <row r="9" spans="2:33" ht="84" customHeight="1" x14ac:dyDescent="0.25">
      <c r="B9" s="61" t="s">
        <v>20</v>
      </c>
      <c r="C9" s="71">
        <f>'COV - mzdy RO'!F16</f>
        <v>0</v>
      </c>
      <c r="D9" s="113"/>
      <c r="E9" s="114"/>
      <c r="Z9" s="39"/>
      <c r="AA9" s="45"/>
      <c r="AB9" s="46" t="s">
        <v>51</v>
      </c>
      <c r="AC9" s="45"/>
      <c r="AD9" s="45"/>
      <c r="AE9" s="47">
        <f>SUM(AE10:AE11)</f>
        <v>0</v>
      </c>
      <c r="AF9" s="45"/>
      <c r="AG9" s="48"/>
    </row>
    <row r="10" spans="2:33" ht="20.25" customHeight="1" x14ac:dyDescent="0.25">
      <c r="B10" s="34" t="s">
        <v>55</v>
      </c>
      <c r="C10" s="72">
        <f>AG7</f>
        <v>0</v>
      </c>
      <c r="D10" s="67" t="s">
        <v>56</v>
      </c>
      <c r="E10" s="74">
        <f>AE10</f>
        <v>0</v>
      </c>
      <c r="Z10" s="49" t="s">
        <v>53</v>
      </c>
      <c r="AA10" s="76">
        <f>10753711/(10753711+1897714)</f>
        <v>0.84999998023938017</v>
      </c>
      <c r="AB10" s="50">
        <f>ROUND(AG7*AA10,2)</f>
        <v>0</v>
      </c>
      <c r="AC10" s="42">
        <f>AG7*AA10</f>
        <v>0</v>
      </c>
      <c r="AD10" s="42">
        <f>AB10-AC10</f>
        <v>0</v>
      </c>
      <c r="AE10" s="51">
        <f>IF(AB10&gt;AC10,AB10-ROUNDUP(AD10,2),AB10)</f>
        <v>0</v>
      </c>
      <c r="AF10" s="45"/>
      <c r="AG10" s="48"/>
    </row>
    <row r="11" spans="2:33" ht="20.25" customHeight="1" x14ac:dyDescent="0.25">
      <c r="B11" s="35"/>
      <c r="C11" s="38"/>
      <c r="D11" s="67" t="s">
        <v>57</v>
      </c>
      <c r="E11" s="75">
        <f>AE11</f>
        <v>0</v>
      </c>
      <c r="Z11" s="52"/>
      <c r="AA11" s="76">
        <f>1897714/(10753711+1897714)</f>
        <v>0.15000001976061986</v>
      </c>
      <c r="AB11" s="42">
        <f>ROUND(AG7*AA11,2)</f>
        <v>0</v>
      </c>
      <c r="AC11" s="42">
        <f>AG7*AA11</f>
        <v>0</v>
      </c>
      <c r="AD11" s="42"/>
      <c r="AE11" s="51">
        <f>C10-AE10</f>
        <v>0</v>
      </c>
      <c r="AF11" s="45"/>
      <c r="AG11" s="48"/>
    </row>
    <row r="12" spans="2:33" x14ac:dyDescent="0.25">
      <c r="B12" s="36"/>
      <c r="C12" s="60"/>
      <c r="D12" s="68"/>
      <c r="E12" s="37"/>
      <c r="Z12" s="52"/>
      <c r="AA12" s="45"/>
      <c r="AB12" s="46" t="s">
        <v>51</v>
      </c>
      <c r="AC12" s="45"/>
      <c r="AD12" s="42"/>
      <c r="AE12" s="53">
        <f>SUM(AE13:AE14)</f>
        <v>0</v>
      </c>
      <c r="AF12" s="45"/>
      <c r="AG12" s="48"/>
    </row>
    <row r="13" spans="2:33" ht="20.25" customHeight="1" x14ac:dyDescent="0.25">
      <c r="B13" s="59" t="s">
        <v>58</v>
      </c>
      <c r="C13" s="73">
        <f>AG8</f>
        <v>0</v>
      </c>
      <c r="D13" s="67" t="s">
        <v>56</v>
      </c>
      <c r="E13" s="74">
        <f>AE13</f>
        <v>0</v>
      </c>
      <c r="Z13" s="49" t="s">
        <v>54</v>
      </c>
      <c r="AA13" s="76">
        <f>384260/(384260+384260)</f>
        <v>0.5</v>
      </c>
      <c r="AB13" s="42">
        <f>ROUND(AG8*AA13,2)</f>
        <v>0</v>
      </c>
      <c r="AC13" s="42">
        <f>AG8*AA13</f>
        <v>0</v>
      </c>
      <c r="AD13" s="42">
        <f>AB13-AC13</f>
        <v>0</v>
      </c>
      <c r="AE13" s="51">
        <f>IF(AB13&gt;AC13,AB13-ROUNDUP(AD13,2),AB13)</f>
        <v>0</v>
      </c>
      <c r="AF13" s="45"/>
      <c r="AG13" s="48"/>
    </row>
    <row r="14" spans="2:33" ht="20.25" customHeight="1" thickBot="1" x14ac:dyDescent="0.3">
      <c r="B14" s="65"/>
      <c r="C14" s="66"/>
      <c r="D14" s="69" t="s">
        <v>57</v>
      </c>
      <c r="E14" s="74">
        <f>AE14</f>
        <v>0</v>
      </c>
      <c r="Z14" s="54"/>
      <c r="AA14" s="77">
        <f>384260/(384260+384260)</f>
        <v>0.5</v>
      </c>
      <c r="AB14" s="56">
        <f>ROUND(AG8*AA14,2)</f>
        <v>0</v>
      </c>
      <c r="AC14" s="56">
        <f>AG8*AA14</f>
        <v>0</v>
      </c>
      <c r="AD14" s="56"/>
      <c r="AE14" s="57">
        <f>C13-AE13</f>
        <v>0</v>
      </c>
      <c r="AF14" s="55"/>
      <c r="AG14" s="58"/>
    </row>
    <row r="15" spans="2:33" ht="30" customHeight="1" thickBot="1" x14ac:dyDescent="0.3">
      <c r="B15" s="62"/>
      <c r="C15" s="63"/>
      <c r="D15" s="70" t="s">
        <v>59</v>
      </c>
      <c r="E15" s="64">
        <f>E10+E13</f>
        <v>0</v>
      </c>
    </row>
    <row r="16" spans="2:33" ht="29.25" customHeight="1" thickBot="1" x14ac:dyDescent="0.3">
      <c r="B16" s="62"/>
      <c r="C16" s="63"/>
      <c r="D16" s="70" t="s">
        <v>60</v>
      </c>
      <c r="E16" s="64">
        <f>E11+E14</f>
        <v>0</v>
      </c>
    </row>
  </sheetData>
  <mergeCells count="3">
    <mergeCell ref="D9:E9"/>
    <mergeCell ref="B7:E8"/>
    <mergeCell ref="C6:E6"/>
  </mergeCells>
  <pageMargins left="0.7" right="0.7" top="0.75" bottom="0.75" header="0.3" footer="0.3"/>
  <pageSetup paperSize="9" scale="9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56DACCFAFF834185A23D75AF69D834" ma:contentTypeVersion="0" ma:contentTypeDescription="Umožňuje vytvoriť nový dokument." ma:contentTypeScope="" ma:versionID="666955dae70760e6faa535b887c3661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ae51b23ceac873071d642d5069d117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C6C178-0ABE-4275-857E-D7ED17DE3E9F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8D2B6C1-EA96-4FBE-B71B-7D6BE0B32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CEB55D-B034-4C30-A9F7-B78B3415E5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COV - mzdy RO</vt:lpstr>
      <vt:lpstr>Výpočet priem. ref. mzdy</vt:lpstr>
      <vt:lpstr>COV_rozdelenie na zdroje</vt:lpstr>
      <vt:lpstr>'COV_rozdelenie na zdroje'!Oblasť_tlače</vt:lpstr>
      <vt:lpstr>'Výpočet priem. ref. mzdy'!Oblasť_tlače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Vlček</dc:creator>
  <cp:lastModifiedBy>Dávid Bodnár</cp:lastModifiedBy>
  <dcterms:created xsi:type="dcterms:W3CDTF">2016-01-27T07:59:07Z</dcterms:created>
  <dcterms:modified xsi:type="dcterms:W3CDTF">2017-09-25T09:33:08Z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0x010100A056DACCFAFF834185A23D75AF69D834</vt:lpwstr>
  </property>
</Properties>
</file>